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ni-my.sharepoint.com/personal/jukka_koskinen_tuni_fi/Documents/Tiedostot/TT/KT1/"/>
    </mc:Choice>
  </mc:AlternateContent>
  <xr:revisionPtr revIDLastSave="448" documentId="8_{8FA05CCE-7D87-44D2-B0D4-56AA384812AD}" xr6:coauthVersionLast="47" xr6:coauthVersionMax="47" xr10:uidLastSave="{BBB1FF9E-A866-4DF6-8DEA-1C136DD904A8}"/>
  <workbookProtection workbookAlgorithmName="SHA-512" workbookHashValue="UkWdWG2LRAJKmVQSxIbh/OxfOwH2ECtEfzaJJ8ZRVS0Rc1I6zVNUTJXFqvPh/zNgDXxCq5r9C+8vqKF16EptKQ==" workbookSaltValue="FlFDybl1Tv08Zjmwl1qA3Q==" workbookSpinCount="100000" lockStructure="1"/>
  <bookViews>
    <workbookView minimized="1" xWindow="1520" yWindow="1520" windowWidth="14400" windowHeight="8710" xr2:uid="{00000000-000D-0000-FFFF-FFFF00000000}"/>
  </bookViews>
  <sheets>
    <sheet name="Grad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7" i="1"/>
  <c r="F13" i="1" l="1"/>
  <c r="F15" i="1"/>
  <c r="O15" i="1" l="1"/>
  <c r="L9" i="1"/>
  <c r="M9" i="1"/>
  <c r="C13" i="1" l="1"/>
  <c r="G12" i="1" l="1"/>
  <c r="J13" i="1"/>
  <c r="L13" i="1" s="1"/>
  <c r="C15" i="1" s="1"/>
  <c r="J15" i="1" l="1"/>
  <c r="L15" i="1" s="1"/>
  <c r="G14" i="1"/>
  <c r="L16" i="1" l="1"/>
  <c r="J16" i="1" s="1"/>
  <c r="O14" i="1" l="1"/>
  <c r="L17" i="1" s="1"/>
  <c r="M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Jukka</author>
  </authors>
  <commentList>
    <comment ref="J8" authorId="0" shapeId="0" xr:uid="{11802BCF-4E12-49F8-90B2-2951D5787586}">
      <text>
        <r>
          <rPr>
            <sz val="9"/>
            <color indexed="81"/>
            <rFont val="Tahoma"/>
            <family val="2"/>
          </rPr>
          <t>Moduulin maksimi, ja alempana Teemojen maksimi.</t>
        </r>
      </text>
    </comment>
    <comment ref="C13" authorId="0" shapeId="0" xr:uid="{383BF05D-5F2D-4E03-B6AD-58031CD7318C}">
      <text>
        <r>
          <rPr>
            <sz val="9"/>
            <color indexed="81"/>
            <rFont val="Tahoma"/>
            <family val="2"/>
          </rPr>
          <t>Onko Plussa suoritettu?</t>
        </r>
      </text>
    </comment>
    <comment ref="O14" authorId="0" shapeId="0" xr:uid="{A705FF6B-15FD-4F49-8BCA-D7CDCD458D45}">
      <text>
        <r>
          <rPr>
            <b/>
            <sz val="9"/>
            <color indexed="81"/>
            <rFont val="Tahoma"/>
            <charset val="1"/>
          </rPr>
          <t>Arvosana jos vain pisteet katsotaan.</t>
        </r>
      </text>
    </comment>
    <comment ref="C15" authorId="0" shapeId="0" xr:uid="{82D07F42-0A73-410F-9E14-28A2B20471B6}">
      <text>
        <r>
          <rPr>
            <sz val="9"/>
            <color indexed="81"/>
            <rFont val="Tahoma"/>
            <family val="2"/>
          </rPr>
          <t>Onko suppea tentti suoritettu?</t>
        </r>
      </text>
    </comment>
    <comment ref="O15" authorId="0" shapeId="0" xr:uid="{3A5E48A1-7941-4394-8923-079BEA487914}">
      <text>
        <r>
          <rPr>
            <b/>
            <sz val="9"/>
            <color indexed="81"/>
            <rFont val="Tahoma"/>
            <charset val="1"/>
          </rPr>
          <t>Tässä on 0, paitsi siinä erikoistapauksessa että teemoista ym. On täydet pisteet  ja suppeasta tentistä vähintään 18. Silloin 4, joka on minimi, sillä laaja tentti voi parantaa tilannetta.</t>
        </r>
      </text>
    </comment>
  </commentList>
</comments>
</file>

<file path=xl/sharedStrings.xml><?xml version="1.0" encoding="utf-8"?>
<sst xmlns="http://schemas.openxmlformats.org/spreadsheetml/2006/main" count="22" uniqueCount="22">
  <si>
    <t>pisteet</t>
  </si>
  <si>
    <t>Merkitse ansaitsemasi/tavoittelemasi</t>
  </si>
  <si>
    <t>Kyberturvamoduuli</t>
  </si>
  <si>
    <t>yhteenlaskettavat</t>
  </si>
  <si>
    <t>Arvosanaa varten</t>
  </si>
  <si>
    <t>Laaja tentti</t>
  </si>
  <si>
    <t>Pisteiden summa</t>
  </si>
  <si>
    <t>Arvosana</t>
  </si>
  <si>
    <t>Arvosanojen</t>
  </si>
  <si>
    <t>rajapisteet</t>
  </si>
  <si>
    <t>Suppea tentti</t>
  </si>
  <si>
    <t>Plussan tehtävät</t>
  </si>
  <si>
    <t>Arvosanalaskuri</t>
  </si>
  <si>
    <t>Kyberturvallisuus 1</t>
  </si>
  <si>
    <t>=jaettu viidellä</t>
  </si>
  <si>
    <t>=jaettu kolmella</t>
  </si>
  <si>
    <r>
      <t xml:space="preserve">Teemapisteet </t>
    </r>
    <r>
      <rPr>
        <sz val="12"/>
        <color theme="1"/>
        <rFont val="Calibri"/>
        <family val="2"/>
        <scheme val="minor"/>
      </rPr>
      <t>(ym.)</t>
    </r>
  </si>
  <si>
    <t>suoritukset/pisteet vihreisiin soluihin.</t>
  </si>
  <si>
    <t>Merkitse EXAM-pisteet (0-100).</t>
  </si>
  <si>
    <t>Merkitse EXAM-pisteet (0-30).</t>
  </si>
  <si>
    <t xml:space="preserve">Laskuri on apuväline eikä virallinen arviointityökalu. </t>
  </si>
  <si>
    <t>Arvosana määräytyy kurssimateriaalin ohjeistuksen mukaisesti.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</si>
</sst>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11"/>
      <color theme="9" tint="-0.249977111117893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/>
    <xf numFmtId="0" fontId="6" fillId="0" borderId="0" xfId="0" applyFont="1"/>
    <xf numFmtId="0" fontId="9" fillId="0" borderId="1" xfId="0" applyFont="1" applyBorder="1"/>
    <xf numFmtId="0" fontId="9" fillId="0" borderId="3" xfId="0" applyFont="1" applyBorder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7" fillId="0" borderId="0" xfId="0" applyFont="1"/>
    <xf numFmtId="0" fontId="10" fillId="0" borderId="0" xfId="0" applyFont="1" applyAlignment="1">
      <alignment horizontal="center"/>
    </xf>
    <xf numFmtId="12" fontId="0" fillId="0" borderId="0" xfId="0" applyNumberFormat="1"/>
    <xf numFmtId="0" fontId="5" fillId="0" borderId="0" xfId="0" applyFont="1"/>
    <xf numFmtId="12" fontId="12" fillId="0" borderId="0" xfId="0" quotePrefix="1" applyNumberFormat="1" applyFont="1"/>
    <xf numFmtId="12" fontId="9" fillId="0" borderId="0" xfId="0" applyNumberFormat="1" applyFont="1"/>
    <xf numFmtId="12" fontId="0" fillId="0" borderId="0" xfId="0" applyNumberFormat="1" applyAlignment="1">
      <alignment horizontal="center"/>
    </xf>
    <xf numFmtId="12" fontId="8" fillId="0" borderId="0" xfId="0" quotePrefix="1" applyNumberFormat="1" applyFont="1"/>
    <xf numFmtId="0" fontId="1" fillId="0" borderId="0" xfId="0" applyFont="1"/>
    <xf numFmtId="0" fontId="13" fillId="0" borderId="0" xfId="0" applyFont="1" applyAlignment="1">
      <alignment vertical="top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/>
    <xf numFmtId="12" fontId="14" fillId="0" borderId="4" xfId="0" applyNumberFormat="1" applyFont="1" applyBorder="1"/>
    <xf numFmtId="0" fontId="2" fillId="2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center"/>
    </xf>
    <xf numFmtId="2" fontId="17" fillId="4" borderId="0" xfId="0" applyNumberFormat="1" applyFont="1" applyFill="1" applyAlignment="1">
      <alignment horizontal="center"/>
    </xf>
    <xf numFmtId="2" fontId="9" fillId="0" borderId="0" xfId="0" applyNumberFormat="1" applyFont="1"/>
    <xf numFmtId="0" fontId="9" fillId="0" borderId="0" xfId="0" applyFont="1"/>
    <xf numFmtId="2" fontId="1" fillId="0" borderId="5" xfId="0" applyNumberFormat="1" applyFont="1" applyBorder="1" applyAlignment="1">
      <alignment horizontal="center"/>
    </xf>
    <xf numFmtId="0" fontId="5" fillId="0" borderId="0" xfId="0" quotePrefix="1" applyFont="1"/>
    <xf numFmtId="0" fontId="17" fillId="2" borderId="0" xfId="0" applyFont="1" applyFill="1" applyAlignment="1">
      <alignment horizontal="center"/>
    </xf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</cellXfs>
  <cellStyles count="1">
    <cellStyle name="Normal" xfId="0" builtinId="0"/>
  </cellStyles>
  <dxfs count="2"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J$7" lockText="1" noThreeD="1"/>
</file>

<file path=xl/ctrlProps/ctrlProp2.xml><?xml version="1.0" encoding="utf-8"?>
<formControlPr xmlns="http://schemas.microsoft.com/office/spreadsheetml/2009/9/main" objectType="CheckBox" fmlaLink="$D$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5</xdr:row>
          <xdr:rowOff>152400</xdr:rowOff>
        </xdr:from>
        <xdr:to>
          <xdr:col>8</xdr:col>
          <xdr:colOff>361950</xdr:colOff>
          <xdr:row>7</xdr:row>
          <xdr:rowOff>25400</xdr:rowOff>
        </xdr:to>
        <xdr:sp macro="" textlink="">
          <xdr:nvSpPr>
            <xdr:cNvPr id="1032" name="Check Box 8" descr="KT-moduuli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9</xdr:row>
          <xdr:rowOff>152400</xdr:rowOff>
        </xdr:from>
        <xdr:to>
          <xdr:col>4</xdr:col>
          <xdr:colOff>361950</xdr:colOff>
          <xdr:row>11</xdr:row>
          <xdr:rowOff>38100</xdr:rowOff>
        </xdr:to>
        <xdr:sp macro="" textlink="">
          <xdr:nvSpPr>
            <xdr:cNvPr id="1034" name="Check Box 10" descr="KT-moduuli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20"/>
  <sheetViews>
    <sheetView showGridLines="0" showRowColHeaders="0" tabSelected="1" topLeftCell="B1" zoomScale="145" zoomScaleNormal="145" workbookViewId="0">
      <selection activeCell="I9" sqref="I9"/>
    </sheetView>
  </sheetViews>
  <sheetFormatPr defaultRowHeight="14.5" x14ac:dyDescent="0.35"/>
  <cols>
    <col min="1" max="1" width="1.81640625" customWidth="1"/>
    <col min="2" max="2" width="22" customWidth="1"/>
    <col min="3" max="4" width="4.7265625" hidden="1" customWidth="1"/>
    <col min="5" max="6" width="6.54296875" customWidth="1"/>
    <col min="7" max="7" width="7.26953125" customWidth="1"/>
    <col min="8" max="8" width="9.1796875" customWidth="1"/>
    <col min="9" max="9" width="6.54296875" customWidth="1"/>
    <col min="10" max="10" width="6.453125" hidden="1" customWidth="1"/>
    <col min="11" max="11" width="4.81640625" customWidth="1"/>
    <col min="12" max="12" width="12" bestFit="1" customWidth="1"/>
    <col min="14" max="14" width="9.81640625" customWidth="1"/>
    <col min="15" max="15" width="12.1796875" hidden="1" customWidth="1"/>
  </cols>
  <sheetData>
    <row r="1" spans="2:15" ht="5" customHeight="1" x14ac:dyDescent="0.35"/>
    <row r="2" spans="2:15" ht="18.5" x14ac:dyDescent="0.45">
      <c r="B2" s="22" t="s">
        <v>13</v>
      </c>
    </row>
    <row r="3" spans="2:15" ht="18.5" x14ac:dyDescent="0.45">
      <c r="B3" s="1" t="s">
        <v>12</v>
      </c>
    </row>
    <row r="4" spans="2:15" x14ac:dyDescent="0.35">
      <c r="E4" s="2"/>
      <c r="F4" s="2" t="s">
        <v>1</v>
      </c>
      <c r="L4" s="21" t="s">
        <v>4</v>
      </c>
    </row>
    <row r="5" spans="2:15" x14ac:dyDescent="0.35">
      <c r="E5" s="2"/>
      <c r="F5" s="2" t="s">
        <v>17</v>
      </c>
      <c r="L5" s="21" t="s">
        <v>3</v>
      </c>
    </row>
    <row r="6" spans="2:15" x14ac:dyDescent="0.35">
      <c r="E6" s="2"/>
      <c r="F6" s="2"/>
      <c r="L6" s="21" t="s">
        <v>0</v>
      </c>
    </row>
    <row r="7" spans="2:15" ht="15.5" x14ac:dyDescent="0.35">
      <c r="G7" s="8" t="s">
        <v>2</v>
      </c>
      <c r="I7" s="34"/>
      <c r="J7" s="36" t="b">
        <v>0</v>
      </c>
      <c r="L7" s="26">
        <f>IF(J7,J8,0)</f>
        <v>0</v>
      </c>
      <c r="O7" s="3" t="s">
        <v>8</v>
      </c>
    </row>
    <row r="8" spans="2:15" x14ac:dyDescent="0.35">
      <c r="H8" s="9"/>
      <c r="J8" s="20">
        <v>5</v>
      </c>
      <c r="K8" s="20"/>
      <c r="L8" s="7"/>
      <c r="O8" s="4" t="s">
        <v>9</v>
      </c>
    </row>
    <row r="9" spans="2:15" ht="15.5" x14ac:dyDescent="0.35">
      <c r="E9" s="8"/>
      <c r="F9" s="8"/>
      <c r="G9" s="8" t="s">
        <v>16</v>
      </c>
      <c r="H9" s="10"/>
      <c r="I9" s="24">
        <v>0</v>
      </c>
      <c r="J9" s="11"/>
      <c r="K9" s="11"/>
      <c r="L9" s="26">
        <f>IF(ISNUMBER(I9),MAX(0,MIN(J10,I9)),0)</f>
        <v>0</v>
      </c>
      <c r="M9" t="str">
        <f>IF(I9&gt;J10,"Maksimi Teemoista ja hyvityksistä on "&amp;J10&amp;".","")</f>
        <v/>
      </c>
      <c r="O9" s="5">
        <v>10</v>
      </c>
    </row>
    <row r="10" spans="2:15" x14ac:dyDescent="0.35">
      <c r="G10" s="10"/>
      <c r="H10" s="9"/>
      <c r="J10" s="20">
        <v>4</v>
      </c>
      <c r="K10" s="20"/>
      <c r="L10" s="7"/>
      <c r="O10" s="5">
        <v>14</v>
      </c>
    </row>
    <row r="11" spans="2:15" x14ac:dyDescent="0.35">
      <c r="B11" s="18" t="s">
        <v>11</v>
      </c>
      <c r="D11" s="35" t="b">
        <v>0</v>
      </c>
      <c r="E11" s="34" t="b">
        <v>1</v>
      </c>
      <c r="G11" s="10"/>
      <c r="H11" s="9"/>
      <c r="J11" s="12"/>
      <c r="K11" s="12"/>
      <c r="L11" s="26" t="str">
        <f>IF(D11,0,"−∞")</f>
        <v>−∞</v>
      </c>
      <c r="O11" s="5">
        <v>18</v>
      </c>
    </row>
    <row r="12" spans="2:15" x14ac:dyDescent="0.35">
      <c r="B12" s="19"/>
      <c r="E12" s="13"/>
      <c r="F12" s="13"/>
      <c r="G12" s="14" t="str">
        <f>IF(C13=0,"Plussan tehtävät pitää suorittaa ennen mitään tenttiä.","")</f>
        <v>Plussan tehtävät pitää suorittaa ennen mitään tenttiä.</v>
      </c>
      <c r="H12" s="12"/>
      <c r="I12" s="12"/>
      <c r="L12" s="7"/>
      <c r="O12" s="5">
        <v>22</v>
      </c>
    </row>
    <row r="13" spans="2:15" x14ac:dyDescent="0.35">
      <c r="B13" s="18" t="s">
        <v>10</v>
      </c>
      <c r="C13">
        <f>IF(L11&lt;&gt;0,0,1)</f>
        <v>0</v>
      </c>
      <c r="E13" s="24">
        <v>0</v>
      </c>
      <c r="F13" s="28">
        <f>E13/5</f>
        <v>0</v>
      </c>
      <c r="G13" s="33" t="s">
        <v>14</v>
      </c>
      <c r="J13" s="31">
        <f>C13*MAX(0,MIN(D14,F13))</f>
        <v>0</v>
      </c>
      <c r="K13" s="15"/>
      <c r="L13" s="26">
        <f>IF(J13&gt;=C14,J13,0)</f>
        <v>0</v>
      </c>
      <c r="O13" s="6">
        <v>26</v>
      </c>
    </row>
    <row r="14" spans="2:15" x14ac:dyDescent="0.35">
      <c r="B14" s="19" t="s">
        <v>18</v>
      </c>
      <c r="C14" s="13">
        <v>10</v>
      </c>
      <c r="D14" s="13">
        <v>20</v>
      </c>
      <c r="G14" s="2" t="str">
        <f>IF(C15=0,"Suppea tentti pitää suorittaa ennen laajaa.","")</f>
        <v>Suppea tentti pitää suorittaa ennen laajaa.</v>
      </c>
      <c r="J14" s="12"/>
      <c r="K14" s="12"/>
      <c r="L14" s="16"/>
      <c r="O14" s="7">
        <f>IF(J16&lt;O9,IF(D11,IF(L9=J10,2,1),0),MATCH(J16,O9:O13,1))</f>
        <v>0</v>
      </c>
    </row>
    <row r="15" spans="2:15" ht="15" thickBot="1" x14ac:dyDescent="0.4">
      <c r="B15" s="18" t="s">
        <v>5</v>
      </c>
      <c r="C15">
        <f>IF(L13&gt;0,1,0)</f>
        <v>0</v>
      </c>
      <c r="E15" s="25">
        <v>0</v>
      </c>
      <c r="F15" s="29">
        <f>E15/3</f>
        <v>0</v>
      </c>
      <c r="G15" s="33" t="s">
        <v>15</v>
      </c>
      <c r="J15" s="30">
        <f>C15*MAX(0,MIN(D16,F15))</f>
        <v>0</v>
      </c>
      <c r="K15" s="15"/>
      <c r="L15" s="32">
        <f>C15*IF(J15&gt;=C16,J15,0)</f>
        <v>0</v>
      </c>
      <c r="O15" s="7">
        <f>IF(AND(F13&gt;=18,I9=4),4,0)</f>
        <v>0</v>
      </c>
    </row>
    <row r="16" spans="2:15" ht="16" thickBot="1" x14ac:dyDescent="0.4">
      <c r="B16" s="19" t="s">
        <v>19</v>
      </c>
      <c r="C16" s="13">
        <v>5</v>
      </c>
      <c r="D16" s="13">
        <v>10</v>
      </c>
      <c r="G16" s="17"/>
      <c r="H16" t="s">
        <v>6</v>
      </c>
      <c r="J16" s="15">
        <f>C15*ROUNDDOWN(L16,0)</f>
        <v>0</v>
      </c>
      <c r="K16" s="15"/>
      <c r="L16" s="27">
        <f>IF(C15=0,0,L7)+L9+L13+L15</f>
        <v>0</v>
      </c>
      <c r="M16" t="str">
        <f>IF(AND(J13&lt;22,L16&gt;=40),"This is a high score but without a passed Exam 2 it gives you a 1.",IF(AND(L15&lt;10,L16&gt;=60),"This is a high score but without a passed Exam 3 it gives you at most 3.",""))</f>
        <v/>
      </c>
    </row>
    <row r="17" spans="5:12" ht="21.5" thickBot="1" x14ac:dyDescent="0.55000000000000004">
      <c r="I17" s="18" t="s">
        <v>7</v>
      </c>
      <c r="L17" s="23">
        <f>IF(F15&gt;=C16,O14,IF(O15=4,4,MIN(3,O14)))</f>
        <v>0</v>
      </c>
    </row>
    <row r="19" spans="5:12" x14ac:dyDescent="0.35">
      <c r="E19" s="10" t="s">
        <v>20</v>
      </c>
    </row>
    <row r="20" spans="5:12" x14ac:dyDescent="0.35">
      <c r="E20" s="10" t="s">
        <v>21</v>
      </c>
    </row>
  </sheetData>
  <sheetProtection algorithmName="SHA-512" hashValue="pZRt3cQMORaoVHYXuJgq2MYeV/uxGUKlHVrXyLQDbsnw8hQVzgt8h/6XaaO4iGSvfqpZFhaMSrMPwcrJeycjVw==" saltValue="08dEqKyVHx9E4k1tSct6+w==" spinCount="100000" sheet="1" objects="1" scenarios="1" selectLockedCells="1"/>
  <protectedRanges>
    <protectedRange sqref="E11 E13 E15 I7 I9" name="Range1"/>
  </protectedRanges>
  <conditionalFormatting sqref="E13:L15">
    <cfRule type="expression" dxfId="1" priority="1">
      <formula>$C$13=0</formula>
    </cfRule>
  </conditionalFormatting>
  <conditionalFormatting sqref="E15:L15">
    <cfRule type="expression" dxfId="0" priority="3">
      <formula>$C$15=0</formula>
    </cfRule>
  </conditionalFormatting>
  <dataValidations count="3">
    <dataValidation type="whole" allowBlank="1" showInputMessage="1" showErrorMessage="1" sqref="I9" xr:uid="{86F7F86A-B0C1-447F-9182-3430B2643DC1}">
      <formula1>0</formula1>
      <formula2>4</formula2>
    </dataValidation>
    <dataValidation type="whole" allowBlank="1" showInputMessage="1" showErrorMessage="1" sqref="E13" xr:uid="{87DA02FB-3AAE-4F4B-B804-A59C60D909D5}">
      <formula1>0</formula1>
      <formula2>100</formula2>
    </dataValidation>
    <dataValidation type="whole" allowBlank="1" showInputMessage="1" showErrorMessage="1" sqref="E15" xr:uid="{5722D36E-2582-4AC3-BE98-3B778D554459}">
      <formula1>0</formula1>
      <formula2>30</formula2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 altText="KT-moduuli">
                <anchor moveWithCells="1">
                  <from>
                    <xdr:col>8</xdr:col>
                    <xdr:colOff>133350</xdr:colOff>
                    <xdr:row>5</xdr:row>
                    <xdr:rowOff>152400</xdr:rowOff>
                  </from>
                  <to>
                    <xdr:col>8</xdr:col>
                    <xdr:colOff>361950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 altText="KT-moduuli">
                <anchor moveWithCells="1">
                  <from>
                    <xdr:col>4</xdr:col>
                    <xdr:colOff>133350</xdr:colOff>
                    <xdr:row>9</xdr:row>
                    <xdr:rowOff>152400</xdr:rowOff>
                  </from>
                  <to>
                    <xdr:col>4</xdr:col>
                    <xdr:colOff>361950</xdr:colOff>
                    <xdr:row>11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0dc41d9b-b010-4340-bce3-e554a9fc2bef}" enabled="1" method="Privileged" siteId="{fa6944af-cc7c-4cd8-9154-c011327989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Jukka Koskinen</dc:creator>
  <cp:lastModifiedBy>Jukka Koskinen (TAU)</cp:lastModifiedBy>
  <dcterms:created xsi:type="dcterms:W3CDTF">2021-04-26T15:34:53Z</dcterms:created>
  <dcterms:modified xsi:type="dcterms:W3CDTF">2026-02-12T11:40:48Z</dcterms:modified>
</cp:coreProperties>
</file>